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D21" i="2"/>
  <c r="D42" l="1"/>
  <c r="D80"/>
  <c r="D83"/>
  <c r="D84"/>
  <c r="D75"/>
  <c r="D60"/>
  <c r="D59"/>
  <c r="D56"/>
  <c r="D54"/>
  <c r="D40"/>
  <c r="D35"/>
  <c r="D33"/>
  <c r="D17"/>
  <c r="D16"/>
  <c r="D14"/>
  <c r="D12"/>
  <c r="D39" l="1"/>
  <c r="D34"/>
  <c r="D9"/>
  <c r="D7"/>
  <c r="D51"/>
  <c r="D30"/>
  <c r="D62" l="1"/>
  <c r="D86"/>
  <c r="D72"/>
</calcChain>
</file>

<file path=xl/sharedStrings.xml><?xml version="1.0" encoding="utf-8"?>
<sst xmlns="http://schemas.openxmlformats.org/spreadsheetml/2006/main" count="74" uniqueCount="24">
  <si>
    <t>ул. Народная, дом 39</t>
  </si>
  <si>
    <t>Доходы, руб</t>
  </si>
  <si>
    <t xml:space="preserve">Жилищные услуги </t>
  </si>
  <si>
    <t>Содержание консьержа</t>
  </si>
  <si>
    <t>Итого</t>
  </si>
  <si>
    <t>Расходы, руб</t>
  </si>
  <si>
    <t>Исследование проб воды</t>
  </si>
  <si>
    <t>Благоустройство</t>
  </si>
  <si>
    <t>Уборка помещений</t>
  </si>
  <si>
    <t>Услуги управления</t>
  </si>
  <si>
    <t>Итого расходы</t>
  </si>
  <si>
    <t>ул. Алданская, дом 11</t>
  </si>
  <si>
    <t>Жилищные услуги</t>
  </si>
  <si>
    <t>ул. Бабушкина, дом 4</t>
  </si>
  <si>
    <t>ул. Курнатовского, дом 70</t>
  </si>
  <si>
    <t>Содержание и ремонт инженерных сетей</t>
  </si>
  <si>
    <t>Содержание и ремонт лифтов</t>
  </si>
  <si>
    <t>Пользование общим иммуществом многоквартирного дома</t>
  </si>
  <si>
    <t>Задолжность за коммунальные и жилищные услуги</t>
  </si>
  <si>
    <t>Текущий ремонт</t>
  </si>
  <si>
    <t>В том числе задолжность за жилищные услуги</t>
  </si>
  <si>
    <t>Проверка приборов учета</t>
  </si>
  <si>
    <t>Проектирование узла учета тепловой энергии</t>
  </si>
  <si>
    <t>Резерв для осуществления текущих ремонтов</t>
  </si>
</sst>
</file>

<file path=xl/styles.xml><?xml version="1.0" encoding="utf-8"?>
<styleSheet xmlns="http://schemas.openxmlformats.org/spreadsheetml/2006/main">
  <numFmts count="1">
    <numFmt numFmtId="164" formatCode="#,##0.0"/>
  </numFmts>
  <fonts count="5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/>
    <xf numFmtId="4" fontId="0" fillId="0" borderId="0" xfId="0" applyNumberFormat="1" applyBorder="1"/>
    <xf numFmtId="0" fontId="0" fillId="0" borderId="0" xfId="0" applyBorder="1"/>
    <xf numFmtId="0" fontId="1" fillId="2" borderId="1" xfId="0" applyFont="1" applyFill="1" applyBorder="1"/>
    <xf numFmtId="0" fontId="2" fillId="2" borderId="2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4" fontId="2" fillId="0" borderId="6" xfId="0" applyNumberFormat="1" applyFont="1" applyFill="1" applyBorder="1"/>
    <xf numFmtId="0" fontId="1" fillId="0" borderId="7" xfId="0" applyFont="1" applyFill="1" applyBorder="1"/>
    <xf numFmtId="0" fontId="2" fillId="0" borderId="8" xfId="0" applyFont="1" applyFill="1" applyBorder="1"/>
    <xf numFmtId="4" fontId="2" fillId="0" borderId="9" xfId="0" applyNumberFormat="1" applyFont="1" applyFill="1" applyBorder="1"/>
    <xf numFmtId="3" fontId="2" fillId="0" borderId="13" xfId="0" applyNumberFormat="1" applyFont="1" applyFill="1" applyBorder="1"/>
    <xf numFmtId="0" fontId="1" fillId="0" borderId="12" xfId="0" applyFont="1" applyFill="1" applyBorder="1"/>
    <xf numFmtId="0" fontId="1" fillId="0" borderId="0" xfId="0" applyFont="1" applyFill="1" applyBorder="1"/>
    <xf numFmtId="3" fontId="1" fillId="0" borderId="13" xfId="0" applyNumberFormat="1" applyFont="1" applyFill="1" applyBorder="1"/>
    <xf numFmtId="0" fontId="2" fillId="0" borderId="0" xfId="0" applyFont="1" applyBorder="1" applyAlignment="1">
      <alignment wrapText="1"/>
    </xf>
    <xf numFmtId="164" fontId="0" fillId="0" borderId="0" xfId="0" applyNumberFormat="1" applyBorder="1"/>
    <xf numFmtId="4" fontId="0" fillId="0" borderId="0" xfId="0" applyNumberFormat="1" applyFill="1" applyBorder="1"/>
    <xf numFmtId="3" fontId="2" fillId="0" borderId="9" xfId="0" applyNumberFormat="1" applyFont="1" applyFill="1" applyBorder="1"/>
    <xf numFmtId="3" fontId="3" fillId="0" borderId="13" xfId="0" applyNumberFormat="1" applyFont="1" applyFill="1" applyBorder="1"/>
    <xf numFmtId="3" fontId="1" fillId="0" borderId="16" xfId="0" applyNumberFormat="1" applyFont="1" applyFill="1" applyBorder="1"/>
    <xf numFmtId="0" fontId="2" fillId="0" borderId="0" xfId="0" applyFont="1" applyFill="1"/>
    <xf numFmtId="3" fontId="2" fillId="0" borderId="0" xfId="0" applyNumberFormat="1" applyFont="1" applyFill="1"/>
    <xf numFmtId="0" fontId="2" fillId="0" borderId="0" xfId="0" applyFont="1" applyFill="1" applyBorder="1" applyAlignment="1">
      <alignment wrapText="1"/>
    </xf>
    <xf numFmtId="164" fontId="0" fillId="0" borderId="0" xfId="0" applyNumberFormat="1" applyFill="1" applyBorder="1"/>
    <xf numFmtId="0" fontId="0" fillId="0" borderId="0" xfId="0" applyFill="1" applyBorder="1"/>
    <xf numFmtId="3" fontId="2" fillId="0" borderId="6" xfId="0" applyNumberFormat="1" applyFont="1" applyFill="1" applyBorder="1"/>
    <xf numFmtId="0" fontId="2" fillId="0" borderId="0" xfId="0" applyFont="1" applyFill="1" applyBorder="1"/>
    <xf numFmtId="0" fontId="2" fillId="0" borderId="12" xfId="0" applyFont="1" applyFill="1" applyBorder="1"/>
    <xf numFmtId="0" fontId="3" fillId="0" borderId="12" xfId="0" applyFont="1" applyFill="1" applyBorder="1" applyAlignment="1"/>
    <xf numFmtId="0" fontId="2" fillId="0" borderId="0" xfId="0" applyFont="1" applyFill="1" applyBorder="1" applyAlignment="1"/>
    <xf numFmtId="0" fontId="3" fillId="0" borderId="12" xfId="0" applyFont="1" applyFill="1" applyBorder="1"/>
    <xf numFmtId="4" fontId="2" fillId="0" borderId="0" xfId="0" applyNumberFormat="1" applyFont="1" applyFill="1"/>
    <xf numFmtId="3" fontId="4" fillId="0" borderId="13" xfId="0" applyNumberFormat="1" applyFont="1" applyFill="1" applyBorder="1"/>
    <xf numFmtId="4" fontId="4" fillId="0" borderId="13" xfId="0" applyNumberFormat="1" applyFont="1" applyFill="1" applyBorder="1"/>
    <xf numFmtId="0" fontId="3" fillId="0" borderId="1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3" fontId="2" fillId="0" borderId="3" xfId="0" applyNumberFormat="1" applyFont="1" applyFill="1" applyBorder="1"/>
    <xf numFmtId="4" fontId="2" fillId="0" borderId="3" xfId="0" applyNumberFormat="1" applyFont="1" applyFill="1" applyBorder="1"/>
    <xf numFmtId="0" fontId="3" fillId="0" borderId="1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0" borderId="14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3" fillId="0" borderId="10" xfId="0" applyFont="1" applyFill="1" applyBorder="1" applyAlignment="1">
      <alignment horizontal="left"/>
    </xf>
    <xf numFmtId="0" fontId="3" fillId="0" borderId="11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3" fontId="2" fillId="0" borderId="0" xfId="0" applyNumberFormat="1" applyFont="1" applyBorder="1" applyAlignment="1">
      <alignment wrapText="1"/>
    </xf>
    <xf numFmtId="3" fontId="3" fillId="0" borderId="1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7"/>
  <sheetViews>
    <sheetView tabSelected="1" topLeftCell="A85" workbookViewId="0">
      <selection activeCell="B24" sqref="B24:D42"/>
    </sheetView>
  </sheetViews>
  <sheetFormatPr defaultRowHeight="15"/>
  <cols>
    <col min="1" max="1" width="4.28515625" customWidth="1"/>
    <col min="2" max="2" width="16.7109375" style="1" customWidth="1"/>
    <col min="3" max="3" width="41.7109375" style="1" customWidth="1"/>
    <col min="4" max="4" width="15.85546875" style="2" customWidth="1"/>
    <col min="5" max="5" width="11.7109375" style="3" customWidth="1"/>
    <col min="6" max="6" width="14.42578125" style="3" customWidth="1"/>
    <col min="7" max="8" width="14.42578125" customWidth="1"/>
  </cols>
  <sheetData>
    <row r="1" spans="2:4" ht="15.75" thickBot="1"/>
    <row r="2" spans="2:4" ht="16.5" thickBot="1">
      <c r="B2" s="6" t="s">
        <v>11</v>
      </c>
      <c r="C2" s="7"/>
      <c r="D2" s="40"/>
    </row>
    <row r="3" spans="2:4" ht="15.75">
      <c r="B3" s="8"/>
      <c r="C3" s="9"/>
      <c r="D3" s="29"/>
    </row>
    <row r="4" spans="2:4" ht="15.75">
      <c r="B4" s="11" t="s">
        <v>1</v>
      </c>
      <c r="C4" s="12"/>
      <c r="D4" s="21"/>
    </row>
    <row r="5" spans="2:4" ht="15.75">
      <c r="B5" s="15" t="s">
        <v>18</v>
      </c>
      <c r="C5" s="30"/>
      <c r="D5" s="36">
        <v>1552211.74</v>
      </c>
    </row>
    <row r="6" spans="2:4" ht="15.75">
      <c r="B6" s="15" t="s">
        <v>20</v>
      </c>
      <c r="C6" s="30"/>
      <c r="D6" s="36">
        <v>549614.76</v>
      </c>
    </row>
    <row r="7" spans="2:4" ht="15.75">
      <c r="B7" s="34" t="s">
        <v>12</v>
      </c>
      <c r="C7" s="30"/>
      <c r="D7" s="14">
        <f>4008141.42</f>
        <v>4008141.42</v>
      </c>
    </row>
    <row r="8" spans="2:4" ht="15.75">
      <c r="B8" s="32" t="s">
        <v>17</v>
      </c>
      <c r="C8" s="33"/>
      <c r="D8" s="14">
        <v>29500</v>
      </c>
    </row>
    <row r="9" spans="2:4" ht="15.75">
      <c r="B9" s="15" t="s">
        <v>4</v>
      </c>
      <c r="C9" s="16"/>
      <c r="D9" s="17">
        <f>SUM(D7:D7)</f>
        <v>4008141.42</v>
      </c>
    </row>
    <row r="10" spans="2:4" ht="15.75">
      <c r="B10" s="15"/>
      <c r="C10" s="16"/>
      <c r="D10" s="17"/>
    </row>
    <row r="11" spans="2:4" ht="15.75">
      <c r="B11" s="48" t="s">
        <v>5</v>
      </c>
      <c r="C11" s="49"/>
      <c r="D11" s="21"/>
    </row>
    <row r="12" spans="2:4" ht="15.75">
      <c r="B12" s="46" t="s">
        <v>7</v>
      </c>
      <c r="C12" s="47"/>
      <c r="D12" s="22">
        <f>38602.5+730+700+160361.86</f>
        <v>200394.36</v>
      </c>
    </row>
    <row r="13" spans="2:4" ht="15.75">
      <c r="B13" s="42" t="s">
        <v>6</v>
      </c>
      <c r="C13" s="43"/>
      <c r="D13" s="22">
        <v>8567.4699999999993</v>
      </c>
    </row>
    <row r="14" spans="2:4" ht="15.75">
      <c r="B14" s="38" t="s">
        <v>15</v>
      </c>
      <c r="C14" s="39"/>
      <c r="D14" s="22">
        <f>880794.48+7476.2+10549.39</f>
        <v>898820.07</v>
      </c>
    </row>
    <row r="15" spans="2:4" ht="15.75">
      <c r="B15" s="42" t="s">
        <v>16</v>
      </c>
      <c r="C15" s="43"/>
      <c r="D15" s="22">
        <v>821375.76</v>
      </c>
    </row>
    <row r="16" spans="2:4" ht="15.75">
      <c r="B16" s="42" t="s">
        <v>19</v>
      </c>
      <c r="C16" s="43"/>
      <c r="D16" s="22">
        <f>2481+195440.85+16680.11</f>
        <v>214601.96000000002</v>
      </c>
    </row>
    <row r="17" spans="1:4" ht="15.75">
      <c r="B17" s="38" t="s">
        <v>8</v>
      </c>
      <c r="C17" s="39"/>
      <c r="D17" s="22">
        <f>20827.37+880+354539.26</f>
        <v>376246.63</v>
      </c>
    </row>
    <row r="18" spans="1:4" ht="15.75">
      <c r="B18" s="38" t="s">
        <v>23</v>
      </c>
      <c r="C18" s="39"/>
      <c r="D18" s="51">
        <v>1110561</v>
      </c>
    </row>
    <row r="19" spans="1:4" ht="15.75">
      <c r="B19" s="38" t="s">
        <v>21</v>
      </c>
      <c r="C19" s="39"/>
      <c r="D19" s="22">
        <v>10912.93</v>
      </c>
    </row>
    <row r="20" spans="1:4" ht="15.75">
      <c r="A20" s="5"/>
      <c r="B20" s="42" t="s">
        <v>9</v>
      </c>
      <c r="C20" s="43"/>
      <c r="D20" s="22">
        <v>292867.36</v>
      </c>
    </row>
    <row r="21" spans="1:4" ht="16.5" thickBot="1">
      <c r="B21" s="44" t="s">
        <v>10</v>
      </c>
      <c r="C21" s="45"/>
      <c r="D21" s="23">
        <f>SUM(D12:D20)</f>
        <v>3934347.54</v>
      </c>
    </row>
    <row r="22" spans="1:4" ht="16.5" thickBot="1">
      <c r="B22" s="24"/>
      <c r="C22" s="24"/>
      <c r="D22" s="35"/>
    </row>
    <row r="23" spans="1:4" ht="16.5" thickBot="1">
      <c r="B23" s="6" t="s">
        <v>13</v>
      </c>
      <c r="C23" s="7"/>
      <c r="D23" s="40"/>
    </row>
    <row r="24" spans="1:4" ht="15.75">
      <c r="B24" s="8"/>
      <c r="C24" s="9"/>
      <c r="D24" s="29"/>
    </row>
    <row r="25" spans="1:4" ht="15.75">
      <c r="B25" s="11" t="s">
        <v>1</v>
      </c>
      <c r="C25" s="12"/>
      <c r="D25" s="21"/>
    </row>
    <row r="26" spans="1:4" ht="15.75">
      <c r="B26" s="15" t="s">
        <v>18</v>
      </c>
      <c r="C26" s="30"/>
      <c r="D26" s="36">
        <v>1916240.28</v>
      </c>
    </row>
    <row r="27" spans="1:4" ht="15.75">
      <c r="B27" s="15" t="s">
        <v>20</v>
      </c>
      <c r="C27" s="30"/>
      <c r="D27" s="36">
        <v>611366.48</v>
      </c>
    </row>
    <row r="28" spans="1:4" ht="15.75">
      <c r="B28" s="42" t="s">
        <v>2</v>
      </c>
      <c r="C28" s="43"/>
      <c r="D28" s="22">
        <v>3748910.52</v>
      </c>
    </row>
    <row r="29" spans="1:4" ht="15.75">
      <c r="B29" s="38" t="s">
        <v>17</v>
      </c>
      <c r="C29" s="39"/>
      <c r="D29" s="22">
        <v>33575</v>
      </c>
    </row>
    <row r="30" spans="1:4" ht="15.75">
      <c r="B30" s="15" t="s">
        <v>4</v>
      </c>
      <c r="C30" s="16"/>
      <c r="D30" s="17">
        <f>SUM(D28:D28)</f>
        <v>3748910.52</v>
      </c>
    </row>
    <row r="31" spans="1:4" ht="15.75">
      <c r="B31" s="31"/>
      <c r="C31" s="30"/>
      <c r="D31" s="14"/>
    </row>
    <row r="32" spans="1:4" ht="15.75">
      <c r="B32" s="48" t="s">
        <v>5</v>
      </c>
      <c r="C32" s="49"/>
      <c r="D32" s="21"/>
    </row>
    <row r="33" spans="2:4" ht="15.75">
      <c r="B33" s="46" t="s">
        <v>7</v>
      </c>
      <c r="C33" s="47"/>
      <c r="D33" s="22">
        <f>12130+2110+700+160592.01</f>
        <v>175532.01</v>
      </c>
    </row>
    <row r="34" spans="2:4" ht="15.75">
      <c r="B34" s="42" t="s">
        <v>6</v>
      </c>
      <c r="C34" s="43"/>
      <c r="D34" s="22">
        <f>8567.47</f>
        <v>8567.4699999999993</v>
      </c>
    </row>
    <row r="35" spans="2:4" ht="15.75">
      <c r="B35" s="38" t="s">
        <v>15</v>
      </c>
      <c r="C35" s="39"/>
      <c r="D35" s="22">
        <f>901333.2+7486.93+10564.53</f>
        <v>919384.66</v>
      </c>
    </row>
    <row r="36" spans="2:4" ht="15.75">
      <c r="B36" s="42" t="s">
        <v>16</v>
      </c>
      <c r="C36" s="43"/>
      <c r="D36" s="22">
        <v>840529.2</v>
      </c>
    </row>
    <row r="37" spans="2:4" ht="15.75">
      <c r="B37" s="38" t="s">
        <v>21</v>
      </c>
      <c r="C37" s="39"/>
      <c r="D37" s="22">
        <v>8457.27</v>
      </c>
    </row>
    <row r="38" spans="2:4" ht="15.75">
      <c r="B38" s="38" t="s">
        <v>23</v>
      </c>
      <c r="C38" s="39"/>
      <c r="D38" s="51">
        <v>826432</v>
      </c>
    </row>
    <row r="39" spans="2:4" ht="15.75">
      <c r="B39" s="42" t="s">
        <v>19</v>
      </c>
      <c r="C39" s="43"/>
      <c r="D39" s="22">
        <f>1876+199998.15+18058.91+880</f>
        <v>220813.06</v>
      </c>
    </row>
    <row r="40" spans="2:4" ht="15.75">
      <c r="B40" s="38" t="s">
        <v>8</v>
      </c>
      <c r="C40" s="39"/>
      <c r="D40" s="22">
        <f>355048.09</f>
        <v>355048.09</v>
      </c>
    </row>
    <row r="41" spans="2:4" ht="15.75">
      <c r="B41" s="42" t="s">
        <v>9</v>
      </c>
      <c r="C41" s="43"/>
      <c r="D41" s="22">
        <v>293287.67999999999</v>
      </c>
    </row>
    <row r="42" spans="2:4" ht="16.5" thickBot="1">
      <c r="B42" s="44" t="s">
        <v>10</v>
      </c>
      <c r="C42" s="45"/>
      <c r="D42" s="23">
        <f>SUM(D33:D41)</f>
        <v>3648051.4400000004</v>
      </c>
    </row>
    <row r="43" spans="2:4" ht="16.5" thickBot="1">
      <c r="B43" s="24"/>
      <c r="C43" s="24"/>
      <c r="D43" s="35"/>
    </row>
    <row r="44" spans="2:4" ht="16.5" thickBot="1">
      <c r="B44" s="6" t="s">
        <v>14</v>
      </c>
      <c r="C44" s="7"/>
      <c r="D44" s="40"/>
    </row>
    <row r="45" spans="2:4" ht="15.75">
      <c r="B45" s="8"/>
      <c r="C45" s="9"/>
      <c r="D45" s="29"/>
    </row>
    <row r="46" spans="2:4" ht="15.75">
      <c r="B46" s="11" t="s">
        <v>1</v>
      </c>
      <c r="C46" s="12"/>
      <c r="D46" s="21"/>
    </row>
    <row r="47" spans="2:4" ht="15.75">
      <c r="B47" s="15" t="s">
        <v>18</v>
      </c>
      <c r="C47" s="30"/>
      <c r="D47" s="36">
        <v>2932839.65</v>
      </c>
    </row>
    <row r="48" spans="2:4" ht="15.75">
      <c r="B48" s="15" t="s">
        <v>20</v>
      </c>
      <c r="C48" s="30"/>
      <c r="D48" s="36">
        <v>763138.32</v>
      </c>
    </row>
    <row r="49" spans="2:8" ht="15.75">
      <c r="B49" s="42" t="s">
        <v>2</v>
      </c>
      <c r="C49" s="43"/>
      <c r="D49" s="22">
        <v>5074837.0199999996</v>
      </c>
    </row>
    <row r="50" spans="2:8" ht="15.75">
      <c r="B50" s="38" t="s">
        <v>17</v>
      </c>
      <c r="C50" s="39"/>
      <c r="D50" s="22">
        <v>41850</v>
      </c>
    </row>
    <row r="51" spans="2:8" ht="15.75">
      <c r="B51" s="15" t="s">
        <v>4</v>
      </c>
      <c r="C51" s="16"/>
      <c r="D51" s="17">
        <f>SUM(D49:D49)</f>
        <v>5074837.0199999996</v>
      </c>
    </row>
    <row r="52" spans="2:8" ht="15.75">
      <c r="B52" s="31"/>
      <c r="C52" s="30"/>
      <c r="D52" s="14"/>
    </row>
    <row r="53" spans="2:8" ht="15.75">
      <c r="B53" s="48" t="s">
        <v>5</v>
      </c>
      <c r="C53" s="49"/>
      <c r="D53" s="21"/>
    </row>
    <row r="54" spans="2:8" ht="15.75">
      <c r="B54" s="46" t="s">
        <v>7</v>
      </c>
      <c r="C54" s="47"/>
      <c r="D54" s="22">
        <f>963+8317+11610+435289.63</f>
        <v>456179.63</v>
      </c>
    </row>
    <row r="55" spans="2:8" ht="15.75">
      <c r="B55" s="42" t="s">
        <v>6</v>
      </c>
      <c r="C55" s="43"/>
      <c r="D55" s="22">
        <v>5768.3</v>
      </c>
    </row>
    <row r="56" spans="2:8" ht="15.75">
      <c r="B56" s="38" t="s">
        <v>15</v>
      </c>
      <c r="C56" s="39"/>
      <c r="D56" s="22">
        <f>1214976.72+20293.57+28635.49</f>
        <v>1263905.78</v>
      </c>
    </row>
    <row r="57" spans="2:8" ht="15.75">
      <c r="B57" s="42" t="s">
        <v>16</v>
      </c>
      <c r="C57" s="43"/>
      <c r="D57" s="22">
        <v>1063444.56</v>
      </c>
    </row>
    <row r="58" spans="2:8" ht="15.75">
      <c r="B58" s="38" t="s">
        <v>23</v>
      </c>
      <c r="C58" s="39"/>
      <c r="D58" s="51">
        <v>185478</v>
      </c>
    </row>
    <row r="59" spans="2:8" ht="15.75">
      <c r="B59" s="42" t="s">
        <v>19</v>
      </c>
      <c r="C59" s="43"/>
      <c r="D59" s="22">
        <f>2418+269593.06+19896.2+45276.84</f>
        <v>337184.1</v>
      </c>
    </row>
    <row r="60" spans="2:8" ht="15.75">
      <c r="B60" s="38" t="s">
        <v>8</v>
      </c>
      <c r="C60" s="39"/>
      <c r="D60" s="22">
        <f>962368.86</f>
        <v>962368.86</v>
      </c>
    </row>
    <row r="61" spans="2:8" ht="15.75">
      <c r="B61" s="42" t="s">
        <v>9</v>
      </c>
      <c r="C61" s="43"/>
      <c r="D61" s="22">
        <v>794965.36</v>
      </c>
    </row>
    <row r="62" spans="2:8" ht="16.5" thickBot="1">
      <c r="B62" s="44" t="s">
        <v>10</v>
      </c>
      <c r="C62" s="45"/>
      <c r="D62" s="23">
        <f>SUM(D54:D61)</f>
        <v>5069294.5900000008</v>
      </c>
    </row>
    <row r="63" spans="2:8" ht="16.5" thickBot="1">
      <c r="B63" s="24"/>
      <c r="C63" s="24"/>
      <c r="D63" s="35"/>
    </row>
    <row r="64" spans="2:8" ht="16.5" thickBot="1">
      <c r="B64" s="6" t="s">
        <v>0</v>
      </c>
      <c r="C64" s="7"/>
      <c r="D64" s="41"/>
      <c r="F64" s="4"/>
      <c r="G64" s="5"/>
      <c r="H64" s="5"/>
    </row>
    <row r="65" spans="2:8" ht="15.75">
      <c r="B65" s="8"/>
      <c r="C65" s="9"/>
      <c r="D65" s="10"/>
      <c r="F65" s="4"/>
      <c r="G65" s="5"/>
      <c r="H65" s="5"/>
    </row>
    <row r="66" spans="2:8" ht="15.75">
      <c r="B66" s="11" t="s">
        <v>1</v>
      </c>
      <c r="C66" s="12"/>
      <c r="D66" s="13"/>
      <c r="F66" s="4"/>
      <c r="G66" s="5"/>
      <c r="H66" s="5"/>
    </row>
    <row r="67" spans="2:8" ht="15.75">
      <c r="B67" s="15" t="s">
        <v>18</v>
      </c>
      <c r="C67" s="30"/>
      <c r="D67" s="37">
        <v>1118975.46</v>
      </c>
      <c r="F67" s="4"/>
      <c r="G67" s="5"/>
      <c r="H67" s="5"/>
    </row>
    <row r="68" spans="2:8" ht="15.75">
      <c r="B68" s="15" t="s">
        <v>20</v>
      </c>
      <c r="C68" s="30"/>
      <c r="D68" s="37">
        <v>298624.43</v>
      </c>
      <c r="F68" s="4"/>
      <c r="G68" s="5"/>
      <c r="H68" s="5"/>
    </row>
    <row r="69" spans="2:8" ht="15.75">
      <c r="B69" s="42" t="s">
        <v>2</v>
      </c>
      <c r="C69" s="43"/>
      <c r="D69" s="14">
        <v>2069654.88</v>
      </c>
      <c r="F69" s="4"/>
      <c r="G69" s="5"/>
      <c r="H69" s="5"/>
    </row>
    <row r="70" spans="2:8" ht="15.75">
      <c r="B70" s="38" t="s">
        <v>17</v>
      </c>
      <c r="C70" s="39"/>
      <c r="D70" s="14">
        <v>20400</v>
      </c>
      <c r="F70" s="4"/>
      <c r="G70" s="5"/>
      <c r="H70" s="5"/>
    </row>
    <row r="71" spans="2:8" ht="15.75">
      <c r="B71" s="38" t="s">
        <v>3</v>
      </c>
      <c r="C71" s="39"/>
      <c r="D71" s="14">
        <v>561990</v>
      </c>
      <c r="F71" s="4"/>
      <c r="G71" s="5"/>
      <c r="H71" s="5"/>
    </row>
    <row r="72" spans="2:8" ht="15.75">
      <c r="B72" s="15" t="s">
        <v>4</v>
      </c>
      <c r="C72" s="16"/>
      <c r="D72" s="17">
        <f>SUM(D69:D71)</f>
        <v>2652044.88</v>
      </c>
      <c r="F72" s="18"/>
      <c r="G72" s="19"/>
      <c r="H72" s="5"/>
    </row>
    <row r="73" spans="2:8" ht="15.75">
      <c r="B73" s="15"/>
      <c r="C73" s="16"/>
      <c r="D73" s="17"/>
      <c r="E73" s="20"/>
      <c r="F73" s="18"/>
      <c r="G73" s="19"/>
      <c r="H73" s="5"/>
    </row>
    <row r="74" spans="2:8" ht="15.75">
      <c r="B74" s="48" t="s">
        <v>5</v>
      </c>
      <c r="C74" s="49"/>
      <c r="D74" s="21"/>
      <c r="E74" s="20"/>
      <c r="F74" s="18"/>
      <c r="G74" s="19"/>
      <c r="H74" s="5"/>
    </row>
    <row r="75" spans="2:8" ht="15.75">
      <c r="B75" s="46" t="s">
        <v>7</v>
      </c>
      <c r="C75" s="47"/>
      <c r="D75" s="14">
        <f>12270+730+700+143546.45</f>
        <v>157246.45000000001</v>
      </c>
      <c r="E75" s="20"/>
      <c r="F75" s="18"/>
      <c r="G75" s="19"/>
      <c r="H75" s="5"/>
    </row>
    <row r="76" spans="2:8" ht="14.25" customHeight="1">
      <c r="B76" s="42" t="s">
        <v>6</v>
      </c>
      <c r="C76" s="43"/>
      <c r="D76" s="22">
        <v>8567.4699999999993</v>
      </c>
      <c r="E76" s="20"/>
      <c r="F76" s="18"/>
      <c r="G76" s="19"/>
      <c r="H76" s="5"/>
    </row>
    <row r="77" spans="2:8" ht="14.25" customHeight="1">
      <c r="B77" s="38" t="s">
        <v>21</v>
      </c>
      <c r="C77" s="39"/>
      <c r="D77" s="22">
        <v>10912.93</v>
      </c>
      <c r="E77" s="20"/>
      <c r="F77" s="18"/>
      <c r="G77" s="19"/>
      <c r="H77" s="5"/>
    </row>
    <row r="78" spans="2:8" ht="14.25" customHeight="1">
      <c r="B78" s="38" t="s">
        <v>22</v>
      </c>
      <c r="C78" s="39"/>
      <c r="D78" s="22">
        <v>18146.18</v>
      </c>
      <c r="E78" s="20"/>
      <c r="F78" s="18"/>
      <c r="G78" s="19"/>
      <c r="H78" s="5"/>
    </row>
    <row r="79" spans="2:8" ht="15.75">
      <c r="B79" s="38" t="s">
        <v>3</v>
      </c>
      <c r="C79" s="39"/>
      <c r="D79" s="22">
        <v>453419.17</v>
      </c>
      <c r="E79" s="20"/>
      <c r="F79" s="18"/>
      <c r="G79" s="19"/>
      <c r="H79" s="5"/>
    </row>
    <row r="80" spans="2:8" ht="15.75">
      <c r="B80" s="38" t="s">
        <v>15</v>
      </c>
      <c r="C80" s="39"/>
      <c r="D80" s="22">
        <f>454809.6+6692.26+9443.19</f>
        <v>470945.05</v>
      </c>
      <c r="E80" s="20"/>
      <c r="F80" s="18"/>
      <c r="G80" s="19"/>
      <c r="H80" s="5"/>
    </row>
    <row r="81" spans="2:8" ht="15.75">
      <c r="B81" s="38" t="s">
        <v>23</v>
      </c>
      <c r="C81" s="39"/>
      <c r="D81" s="51">
        <v>312561</v>
      </c>
    </row>
    <row r="82" spans="2:8" ht="15.75">
      <c r="B82" s="42" t="s">
        <v>16</v>
      </c>
      <c r="C82" s="43"/>
      <c r="D82" s="22">
        <v>424128</v>
      </c>
      <c r="E82" s="20"/>
      <c r="F82" s="18"/>
      <c r="G82" s="19"/>
      <c r="H82" s="5"/>
    </row>
    <row r="83" spans="2:8" ht="15.75">
      <c r="B83" s="42" t="s">
        <v>19</v>
      </c>
      <c r="C83" s="43"/>
      <c r="D83" s="22">
        <f>1646+100918.4+14931.05+16135</f>
        <v>133630.45000000001</v>
      </c>
      <c r="E83" s="20"/>
      <c r="F83" s="18"/>
      <c r="G83" s="19"/>
      <c r="H83" s="5"/>
    </row>
    <row r="84" spans="2:8" ht="15.75">
      <c r="B84" s="38" t="s">
        <v>8</v>
      </c>
      <c r="C84" s="39"/>
      <c r="D84" s="22">
        <f>16228.09+880+317362.56</f>
        <v>334470.65000000002</v>
      </c>
      <c r="E84" s="20"/>
      <c r="F84" s="18"/>
      <c r="G84" s="19"/>
      <c r="H84" s="5"/>
    </row>
    <row r="85" spans="2:8" ht="15.75">
      <c r="B85" s="42" t="s">
        <v>9</v>
      </c>
      <c r="C85" s="43"/>
      <c r="D85" s="22">
        <v>262157.53000000003</v>
      </c>
      <c r="E85" s="20"/>
      <c r="F85" s="18"/>
      <c r="G85" s="19"/>
      <c r="H85" s="5"/>
    </row>
    <row r="86" spans="2:8" ht="16.5" thickBot="1">
      <c r="B86" s="44" t="s">
        <v>10</v>
      </c>
      <c r="C86" s="45"/>
      <c r="D86" s="23">
        <f>SUM(D75:D85)</f>
        <v>2586184.88</v>
      </c>
      <c r="E86" s="20"/>
      <c r="F86" s="50"/>
      <c r="G86" s="19"/>
      <c r="H86" s="5"/>
    </row>
    <row r="87" spans="2:8" s="1" customFormat="1" ht="15.75">
      <c r="B87" s="24"/>
      <c r="C87" s="24"/>
      <c r="D87" s="25"/>
      <c r="E87" s="20"/>
      <c r="F87" s="26"/>
      <c r="G87" s="27"/>
      <c r="H87" s="28"/>
    </row>
  </sheetData>
  <mergeCells count="31">
    <mergeCell ref="B82:C82"/>
    <mergeCell ref="B83:C83"/>
    <mergeCell ref="B85:C85"/>
    <mergeCell ref="B86:C86"/>
    <mergeCell ref="B61:C61"/>
    <mergeCell ref="B62:C62"/>
    <mergeCell ref="B69:C69"/>
    <mergeCell ref="B74:C74"/>
    <mergeCell ref="B75:C75"/>
    <mergeCell ref="B76:C76"/>
    <mergeCell ref="B53:C53"/>
    <mergeCell ref="B54:C54"/>
    <mergeCell ref="B55:C55"/>
    <mergeCell ref="B57:C57"/>
    <mergeCell ref="B59:C59"/>
    <mergeCell ref="B36:C36"/>
    <mergeCell ref="B39:C39"/>
    <mergeCell ref="B41:C41"/>
    <mergeCell ref="B42:C42"/>
    <mergeCell ref="B49:C49"/>
    <mergeCell ref="B34:C34"/>
    <mergeCell ref="B11:C11"/>
    <mergeCell ref="B12:C12"/>
    <mergeCell ref="B13:C13"/>
    <mergeCell ref="B15:C15"/>
    <mergeCell ref="B16:C16"/>
    <mergeCell ref="B20:C20"/>
    <mergeCell ref="B21:C21"/>
    <mergeCell ref="B28:C28"/>
    <mergeCell ref="B32:C32"/>
    <mergeCell ref="B33:C3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2019-04-01T05:38:03Z</dcterms:modified>
</cp:coreProperties>
</file>