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06" i="1"/>
  <c r="D104"/>
  <c r="D102"/>
  <c r="D99"/>
  <c r="D108" s="1"/>
  <c r="D93"/>
  <c r="D89"/>
  <c r="D81" l="1"/>
  <c r="D79"/>
  <c r="D78"/>
  <c r="D77"/>
  <c r="D75"/>
  <c r="D69"/>
  <c r="D64"/>
  <c r="D63"/>
  <c r="D66" s="1"/>
  <c r="D53" l="1"/>
  <c r="D51"/>
  <c r="D49"/>
  <c r="D41"/>
  <c r="D55" s="1"/>
  <c r="D38"/>
  <c r="D33"/>
  <c r="D22" l="1"/>
  <c r="D18"/>
  <c r="D13"/>
  <c r="D20"/>
  <c r="D21" l="1"/>
  <c r="D24" l="1"/>
  <c r="D10"/>
</calcChain>
</file>

<file path=xl/sharedStrings.xml><?xml version="1.0" encoding="utf-8"?>
<sst xmlns="http://schemas.openxmlformats.org/spreadsheetml/2006/main" count="88" uniqueCount="31">
  <si>
    <t>ул. Алданская, дом 11</t>
  </si>
  <si>
    <t>Доходы, руб</t>
  </si>
  <si>
    <t>Задолжность за коммунальные и жилищные услуги</t>
  </si>
  <si>
    <t>В том числе задолжность за жилищные услуги</t>
  </si>
  <si>
    <t>Жилищные услуги</t>
  </si>
  <si>
    <t>Пользование общим иммуществом многоквартирного дома</t>
  </si>
  <si>
    <t>Итого</t>
  </si>
  <si>
    <t>Расходы, руб</t>
  </si>
  <si>
    <t>Благоустройство</t>
  </si>
  <si>
    <t>Исследование проб воды</t>
  </si>
  <si>
    <t>Содержание и ремонт инженерных сетей</t>
  </si>
  <si>
    <t>Содержание и ремонт лифтов</t>
  </si>
  <si>
    <t>Уборка помещений</t>
  </si>
  <si>
    <t>Услуги управления</t>
  </si>
  <si>
    <t>Итого расходы</t>
  </si>
  <si>
    <t>Содержание и ремонт антенн</t>
  </si>
  <si>
    <t>Содержание и ремонт домофонов</t>
  </si>
  <si>
    <t>Содержание и текущий ремонт</t>
  </si>
  <si>
    <t>Домофон</t>
  </si>
  <si>
    <t>Дезинсекция бытовых насекомых в помещениях</t>
  </si>
  <si>
    <t>ул. Бабушкина, дом 4</t>
  </si>
  <si>
    <t xml:space="preserve">Жилищные услуги </t>
  </si>
  <si>
    <t>Единовременная плата за изготовление откатных и распашных ворот, калиток</t>
  </si>
  <si>
    <t>Единовременная плата за устройство видеонаблюдения</t>
  </si>
  <si>
    <t>Изготовление и монтаж ворот</t>
  </si>
  <si>
    <t>Монтаж видеонаблюдения</t>
  </si>
  <si>
    <t>Содержание детских площадок</t>
  </si>
  <si>
    <t>ул. Курнатовского, дом 70</t>
  </si>
  <si>
    <t>Проверка приборов учета</t>
  </si>
  <si>
    <t>ул. Народная, дом 39</t>
  </si>
  <si>
    <t>Содержание консьержа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</si>
</sst>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/>
    <xf numFmtId="0" fontId="1" fillId="2" borderId="1" xfId="0" applyFont="1" applyFill="1" applyBorder="1"/>
    <xf numFmtId="0" fontId="2" fillId="2" borderId="2" xfId="0" applyFont="1" applyFill="1" applyBorder="1"/>
    <xf numFmtId="3" fontId="2" fillId="0" borderId="3" xfId="0" applyNumberFormat="1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3" fontId="2" fillId="0" borderId="6" xfId="0" applyNumberFormat="1" applyFont="1" applyFill="1" applyBorder="1"/>
    <xf numFmtId="0" fontId="1" fillId="0" borderId="7" xfId="0" applyFont="1" applyFill="1" applyBorder="1"/>
    <xf numFmtId="0" fontId="2" fillId="0" borderId="8" xfId="0" applyFont="1" applyFill="1" applyBorder="1"/>
    <xf numFmtId="3" fontId="2" fillId="0" borderId="9" xfId="0" applyNumberFormat="1" applyFont="1" applyFill="1" applyBorder="1"/>
    <xf numFmtId="0" fontId="1" fillId="0" borderId="10" xfId="0" applyFont="1" applyFill="1" applyBorder="1"/>
    <xf numFmtId="0" fontId="2" fillId="0" borderId="0" xfId="0" applyFont="1" applyFill="1" applyBorder="1"/>
    <xf numFmtId="3" fontId="3" fillId="0" borderId="11" xfId="0" applyNumberFormat="1" applyFont="1" applyFill="1" applyBorder="1"/>
    <xf numFmtId="0" fontId="4" fillId="0" borderId="10" xfId="0" applyFont="1" applyFill="1" applyBorder="1"/>
    <xf numFmtId="3" fontId="2" fillId="0" borderId="11" xfId="0" applyNumberFormat="1" applyFont="1" applyFill="1" applyBorder="1"/>
    <xf numFmtId="0" fontId="4" fillId="0" borderId="1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/>
    <xf numFmtId="3" fontId="1" fillId="0" borderId="11" xfId="0" applyNumberFormat="1" applyFont="1" applyFill="1" applyBorder="1"/>
    <xf numFmtId="3" fontId="4" fillId="0" borderId="11" xfId="0" applyNumberFormat="1" applyFont="1" applyFill="1" applyBorder="1"/>
    <xf numFmtId="0" fontId="4" fillId="0" borderId="1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3" fontId="4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2" fillId="0" borderId="0" xfId="0" applyFont="1" applyFill="1"/>
    <xf numFmtId="4" fontId="2" fillId="0" borderId="0" xfId="0" applyNumberFormat="1" applyFont="1" applyFill="1"/>
    <xf numFmtId="3" fontId="1" fillId="0" borderId="3" xfId="0" applyNumberFormat="1" applyFont="1" applyFill="1" applyBorder="1"/>
    <xf numFmtId="0" fontId="4" fillId="0" borderId="1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3" fontId="0" fillId="0" borderId="0" xfId="0" applyNumberFormat="1"/>
    <xf numFmtId="0" fontId="4" fillId="0" borderId="1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2" fillId="0" borderId="10" xfId="0" applyFont="1" applyFill="1" applyBorder="1"/>
    <xf numFmtId="4" fontId="2" fillId="0" borderId="3" xfId="0" applyNumberFormat="1" applyFont="1" applyFill="1" applyBorder="1"/>
    <xf numFmtId="4" fontId="0" fillId="0" borderId="0" xfId="0" applyNumberFormat="1" applyBorder="1"/>
    <xf numFmtId="4" fontId="2" fillId="0" borderId="6" xfId="0" applyNumberFormat="1" applyFont="1" applyFill="1" applyBorder="1"/>
    <xf numFmtId="4" fontId="2" fillId="0" borderId="9" xfId="0" applyNumberFormat="1" applyFont="1" applyFill="1" applyBorder="1"/>
    <xf numFmtId="4" fontId="3" fillId="0" borderId="11" xfId="0" applyNumberFormat="1" applyFont="1" applyFill="1" applyBorder="1"/>
    <xf numFmtId="0" fontId="2" fillId="0" borderId="0" xfId="0" applyFont="1" applyBorder="1" applyAlignment="1">
      <alignment wrapText="1"/>
    </xf>
    <xf numFmtId="164" fontId="0" fillId="0" borderId="0" xfId="0" applyNumberFormat="1" applyBorder="1"/>
    <xf numFmtId="4" fontId="0" fillId="0" borderId="0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8"/>
  <sheetViews>
    <sheetView tabSelected="1" topLeftCell="A94" workbookViewId="0">
      <selection activeCell="A84" sqref="A84:XFD108"/>
    </sheetView>
  </sheetViews>
  <sheetFormatPr defaultRowHeight="15"/>
  <cols>
    <col min="1" max="1" width="4.28515625" customWidth="1"/>
    <col min="2" max="2" width="16.7109375" style="1" customWidth="1"/>
    <col min="3" max="3" width="41.7109375" style="1" customWidth="1"/>
    <col min="4" max="4" width="15.85546875" style="2" customWidth="1"/>
    <col min="5" max="5" width="11.7109375" style="3" customWidth="1"/>
    <col min="6" max="6" width="14.42578125" style="3" customWidth="1"/>
    <col min="7" max="8" width="14.42578125" customWidth="1"/>
  </cols>
  <sheetData>
    <row r="1" spans="2:4" ht="15.75" thickBot="1"/>
    <row r="2" spans="2:4" ht="16.5" thickBot="1">
      <c r="B2" s="4" t="s">
        <v>0</v>
      </c>
      <c r="C2" s="5"/>
      <c r="D2" s="6"/>
    </row>
    <row r="3" spans="2:4" ht="15.75">
      <c r="B3" s="7"/>
      <c r="C3" s="8"/>
      <c r="D3" s="9"/>
    </row>
    <row r="4" spans="2:4" ht="15.75">
      <c r="B4" s="10" t="s">
        <v>1</v>
      </c>
      <c r="C4" s="11"/>
      <c r="D4" s="12"/>
    </row>
    <row r="5" spans="2:4" ht="15.75">
      <c r="B5" s="13" t="s">
        <v>2</v>
      </c>
      <c r="C5" s="14"/>
      <c r="D5" s="15">
        <v>1531137.72</v>
      </c>
    </row>
    <row r="6" spans="2:4" ht="15.75">
      <c r="B6" s="13" t="s">
        <v>3</v>
      </c>
      <c r="C6" s="14"/>
      <c r="D6" s="15">
        <v>753072.62</v>
      </c>
    </row>
    <row r="7" spans="2:4" ht="15.75">
      <c r="B7" s="16" t="s">
        <v>18</v>
      </c>
      <c r="C7" s="14"/>
      <c r="D7" s="17">
        <v>171720</v>
      </c>
    </row>
    <row r="8" spans="2:4" ht="15.75">
      <c r="B8" s="16" t="s">
        <v>4</v>
      </c>
      <c r="C8" s="14"/>
      <c r="D8" s="17">
        <v>4438054.74</v>
      </c>
    </row>
    <row r="9" spans="2:4" ht="15.75">
      <c r="B9" s="18" t="s">
        <v>5</v>
      </c>
      <c r="C9" s="19"/>
      <c r="D9" s="17">
        <v>37200</v>
      </c>
    </row>
    <row r="10" spans="2:4" ht="15.75">
      <c r="B10" s="13" t="s">
        <v>6</v>
      </c>
      <c r="C10" s="20"/>
      <c r="D10" s="21">
        <f>SUM(D7:D9)</f>
        <v>4646974.74</v>
      </c>
    </row>
    <row r="11" spans="2:4" ht="15.75">
      <c r="B11" s="13"/>
      <c r="C11" s="20"/>
      <c r="D11" s="21"/>
    </row>
    <row r="12" spans="2:4" ht="15.75">
      <c r="B12" s="36" t="s">
        <v>7</v>
      </c>
      <c r="C12" s="37"/>
      <c r="D12" s="12"/>
    </row>
    <row r="13" spans="2:4" ht="15.75">
      <c r="B13" s="38" t="s">
        <v>8</v>
      </c>
      <c r="C13" s="39"/>
      <c r="D13" s="22">
        <f>273873.06</f>
        <v>273873.06</v>
      </c>
    </row>
    <row r="14" spans="2:4" ht="15.75">
      <c r="B14" s="30" t="s">
        <v>19</v>
      </c>
      <c r="C14" s="31"/>
      <c r="D14" s="22">
        <v>7914.72</v>
      </c>
    </row>
    <row r="15" spans="2:4" ht="15.75">
      <c r="B15" s="40" t="s">
        <v>9</v>
      </c>
      <c r="C15" s="41"/>
      <c r="D15" s="22">
        <v>3129.6</v>
      </c>
    </row>
    <row r="16" spans="2:4" ht="15.75">
      <c r="B16" s="23" t="s">
        <v>15</v>
      </c>
      <c r="C16" s="24"/>
      <c r="D16" s="22">
        <v>24466.560000000001</v>
      </c>
    </row>
    <row r="17" spans="1:4" ht="15.75">
      <c r="B17" s="23" t="s">
        <v>16</v>
      </c>
      <c r="C17" s="24"/>
      <c r="D17" s="22">
        <v>101361.24</v>
      </c>
    </row>
    <row r="18" spans="1:4" ht="15.75">
      <c r="B18" s="23" t="s">
        <v>10</v>
      </c>
      <c r="C18" s="24"/>
      <c r="D18" s="22">
        <f>880794.48+36316.03</f>
        <v>917110.51</v>
      </c>
    </row>
    <row r="19" spans="1:4" ht="15.75">
      <c r="B19" s="40" t="s">
        <v>11</v>
      </c>
      <c r="C19" s="41"/>
      <c r="D19" s="22">
        <v>847589.88</v>
      </c>
    </row>
    <row r="20" spans="1:4" ht="15.75">
      <c r="B20" s="40" t="s">
        <v>17</v>
      </c>
      <c r="C20" s="41"/>
      <c r="D20" s="22">
        <f>730+1321815.16+1755+3590</f>
        <v>1327890.1599999999</v>
      </c>
    </row>
    <row r="21" spans="1:4" ht="15.75">
      <c r="B21" s="23" t="s">
        <v>12</v>
      </c>
      <c r="C21" s="24"/>
      <c r="D21" s="22">
        <f>328113.36</f>
        <v>328113.36</v>
      </c>
    </row>
    <row r="22" spans="1:4" ht="15.75">
      <c r="A22" s="26"/>
      <c r="B22" s="40" t="s">
        <v>13</v>
      </c>
      <c r="C22" s="41"/>
      <c r="D22" s="22">
        <f>466887.38+87500.21</f>
        <v>554387.59</v>
      </c>
    </row>
    <row r="23" spans="1:4" ht="16.5" thickBot="1">
      <c r="B23" s="23"/>
      <c r="C23" s="24"/>
      <c r="D23" s="25"/>
    </row>
    <row r="24" spans="1:4" ht="16.5" thickBot="1">
      <c r="B24" s="34" t="s">
        <v>14</v>
      </c>
      <c r="C24" s="35"/>
      <c r="D24" s="29">
        <f>SUM(D13:D22)</f>
        <v>4385836.68</v>
      </c>
    </row>
    <row r="25" spans="1:4" ht="15.75">
      <c r="B25" s="27"/>
      <c r="C25" s="27"/>
      <c r="D25" s="28"/>
    </row>
    <row r="27" spans="1:4" ht="16.5" thickBot="1">
      <c r="B27" s="27"/>
      <c r="C27" s="27"/>
      <c r="D27" s="28"/>
    </row>
    <row r="28" spans="1:4" ht="16.5" thickBot="1">
      <c r="B28" s="4" t="s">
        <v>20</v>
      </c>
      <c r="C28" s="5"/>
      <c r="D28" s="6"/>
    </row>
    <row r="29" spans="1:4" ht="15.75">
      <c r="B29" s="7"/>
      <c r="C29" s="8"/>
      <c r="D29" s="9"/>
    </row>
    <row r="30" spans="1:4" ht="15.75">
      <c r="B30" s="10" t="s">
        <v>1</v>
      </c>
      <c r="C30" s="11"/>
      <c r="D30" s="12"/>
    </row>
    <row r="31" spans="1:4" ht="15.75">
      <c r="B31" s="13" t="s">
        <v>2</v>
      </c>
      <c r="C31" s="14"/>
      <c r="D31" s="15">
        <v>1845141.18</v>
      </c>
    </row>
    <row r="32" spans="1:4" ht="15.75">
      <c r="B32" s="13" t="s">
        <v>3</v>
      </c>
      <c r="C32" s="14"/>
      <c r="D32" s="15">
        <v>690101.03</v>
      </c>
    </row>
    <row r="33" spans="2:7" ht="15.75">
      <c r="B33" s="40" t="s">
        <v>21</v>
      </c>
      <c r="C33" s="41"/>
      <c r="D33" s="22">
        <f>4151110.32</f>
        <v>4151110.32</v>
      </c>
      <c r="G33" s="42"/>
    </row>
    <row r="34" spans="2:7" ht="15.75">
      <c r="B34" s="32" t="s">
        <v>18</v>
      </c>
      <c r="C34" s="33"/>
      <c r="D34" s="22">
        <v>148188</v>
      </c>
      <c r="G34" s="42"/>
    </row>
    <row r="35" spans="2:7" ht="15.75">
      <c r="B35" s="32" t="s">
        <v>5</v>
      </c>
      <c r="C35" s="33"/>
      <c r="D35" s="22">
        <v>54700</v>
      </c>
    </row>
    <row r="36" spans="2:7" ht="31.5" customHeight="1">
      <c r="B36" s="43" t="s">
        <v>22</v>
      </c>
      <c r="C36" s="44"/>
      <c r="D36" s="22">
        <v>241956</v>
      </c>
    </row>
    <row r="37" spans="2:7" ht="16.5" customHeight="1">
      <c r="B37" s="43" t="s">
        <v>23</v>
      </c>
      <c r="C37" s="44"/>
      <c r="D37" s="22">
        <v>132607.79999999999</v>
      </c>
    </row>
    <row r="38" spans="2:7" ht="15.75">
      <c r="B38" s="13" t="s">
        <v>6</v>
      </c>
      <c r="C38" s="20"/>
      <c r="D38" s="21">
        <f>SUM(D33:D37)</f>
        <v>4728562.12</v>
      </c>
    </row>
    <row r="39" spans="2:7" ht="15.75">
      <c r="B39" s="45"/>
      <c r="C39" s="14"/>
      <c r="D39" s="17"/>
    </row>
    <row r="40" spans="2:7" ht="15.75">
      <c r="B40" s="36" t="s">
        <v>7</v>
      </c>
      <c r="C40" s="37"/>
      <c r="D40" s="12"/>
    </row>
    <row r="41" spans="2:7" ht="15.75">
      <c r="B41" s="38" t="s">
        <v>8</v>
      </c>
      <c r="C41" s="39"/>
      <c r="D41" s="22">
        <f>4000+245154.96</f>
        <v>249154.96</v>
      </c>
    </row>
    <row r="42" spans="2:7" ht="15.75">
      <c r="B42" s="32" t="s">
        <v>19</v>
      </c>
      <c r="C42" s="33"/>
      <c r="D42" s="22">
        <v>9160.7999999999993</v>
      </c>
    </row>
    <row r="43" spans="2:7" ht="15.75">
      <c r="B43" s="32" t="s">
        <v>24</v>
      </c>
      <c r="C43" s="33"/>
      <c r="D43" s="22">
        <v>259528</v>
      </c>
    </row>
    <row r="44" spans="2:7" ht="15.75">
      <c r="B44" s="40" t="s">
        <v>9</v>
      </c>
      <c r="C44" s="41"/>
      <c r="D44" s="22">
        <v>3129.6</v>
      </c>
    </row>
    <row r="45" spans="2:7" ht="15.75">
      <c r="B45" s="32" t="s">
        <v>25</v>
      </c>
      <c r="C45" s="33"/>
      <c r="D45" s="22">
        <v>132039.98000000001</v>
      </c>
    </row>
    <row r="46" spans="2:7" ht="15.75">
      <c r="B46" s="32" t="s">
        <v>26</v>
      </c>
      <c r="C46" s="33"/>
      <c r="D46" s="22">
        <v>25000</v>
      </c>
    </row>
    <row r="47" spans="2:7" ht="15.75">
      <c r="B47" s="32" t="s">
        <v>15</v>
      </c>
      <c r="C47" s="33"/>
      <c r="D47" s="22">
        <v>24963.24</v>
      </c>
    </row>
    <row r="48" spans="2:7" ht="15.75">
      <c r="B48" s="32" t="s">
        <v>16</v>
      </c>
      <c r="C48" s="33"/>
      <c r="D48" s="22">
        <v>94807.679999999993</v>
      </c>
    </row>
    <row r="49" spans="1:4" ht="15.75">
      <c r="B49" s="32" t="s">
        <v>10</v>
      </c>
      <c r="C49" s="33"/>
      <c r="D49" s="22">
        <f>901333.2+32507.96</f>
        <v>933841.15999999992</v>
      </c>
    </row>
    <row r="50" spans="1:4" ht="15.75">
      <c r="B50" s="40" t="s">
        <v>11</v>
      </c>
      <c r="C50" s="41"/>
      <c r="D50" s="22">
        <v>867354.6</v>
      </c>
    </row>
    <row r="51" spans="1:4" ht="15.75">
      <c r="B51" s="40" t="s">
        <v>17</v>
      </c>
      <c r="C51" s="41"/>
      <c r="D51" s="22">
        <f>5730+1272733.94+2385+3490</f>
        <v>1284338.94</v>
      </c>
    </row>
    <row r="52" spans="1:4" ht="15.75">
      <c r="B52" s="32" t="s">
        <v>12</v>
      </c>
      <c r="C52" s="33"/>
      <c r="D52" s="22">
        <v>334775.52</v>
      </c>
    </row>
    <row r="53" spans="1:4" ht="15.75">
      <c r="A53" s="26"/>
      <c r="B53" s="40" t="s">
        <v>13</v>
      </c>
      <c r="C53" s="41"/>
      <c r="D53" s="22">
        <f>417929.96+78325.01</f>
        <v>496254.97000000003</v>
      </c>
    </row>
    <row r="54" spans="1:4" ht="16.5" thickBot="1">
      <c r="B54" s="32"/>
      <c r="C54" s="33"/>
      <c r="D54" s="25"/>
    </row>
    <row r="55" spans="1:4" ht="16.5" thickBot="1">
      <c r="B55" s="34" t="s">
        <v>14</v>
      </c>
      <c r="C55" s="35"/>
      <c r="D55" s="29">
        <f>SUM(D41:D53)</f>
        <v>4714349.45</v>
      </c>
    </row>
    <row r="57" spans="1:4" ht="15.75" thickBot="1"/>
    <row r="58" spans="1:4" ht="16.5" thickBot="1">
      <c r="B58" s="4" t="s">
        <v>27</v>
      </c>
      <c r="C58" s="5"/>
      <c r="D58" s="6"/>
    </row>
    <row r="59" spans="1:4" ht="15.75">
      <c r="B59" s="7"/>
      <c r="C59" s="8"/>
      <c r="D59" s="9"/>
    </row>
    <row r="60" spans="1:4" ht="15.75">
      <c r="B60" s="10" t="s">
        <v>1</v>
      </c>
      <c r="C60" s="11"/>
      <c r="D60" s="12"/>
    </row>
    <row r="61" spans="1:4" ht="15.75">
      <c r="B61" s="13" t="s">
        <v>2</v>
      </c>
      <c r="C61" s="14"/>
      <c r="D61" s="15">
        <v>2539723.23</v>
      </c>
    </row>
    <row r="62" spans="1:4" ht="15.75">
      <c r="B62" s="13" t="s">
        <v>3</v>
      </c>
      <c r="C62" s="14"/>
      <c r="D62" s="15">
        <v>904633</v>
      </c>
    </row>
    <row r="63" spans="1:4" ht="15.75">
      <c r="B63" s="40" t="s">
        <v>21</v>
      </c>
      <c r="C63" s="41"/>
      <c r="D63" s="22">
        <f>5585738.04+331860.9</f>
        <v>5917598.9400000004</v>
      </c>
    </row>
    <row r="64" spans="1:4" ht="15.75">
      <c r="B64" s="32" t="s">
        <v>18</v>
      </c>
      <c r="C64" s="33"/>
      <c r="D64" s="22">
        <f>237726</f>
        <v>237726</v>
      </c>
    </row>
    <row r="65" spans="1:4" ht="15.75">
      <c r="B65" s="32" t="s">
        <v>5</v>
      </c>
      <c r="C65" s="33"/>
      <c r="D65" s="22">
        <v>48600</v>
      </c>
    </row>
    <row r="66" spans="1:4" ht="15.75">
      <c r="B66" s="13" t="s">
        <v>6</v>
      </c>
      <c r="C66" s="20"/>
      <c r="D66" s="21">
        <f>SUM(D63:D63)</f>
        <v>5917598.9400000004</v>
      </c>
    </row>
    <row r="67" spans="1:4" ht="15.75">
      <c r="B67" s="45"/>
      <c r="C67" s="14"/>
      <c r="D67" s="17"/>
    </row>
    <row r="68" spans="1:4" ht="15.75">
      <c r="B68" s="36" t="s">
        <v>7</v>
      </c>
      <c r="C68" s="37"/>
      <c r="D68" s="12"/>
    </row>
    <row r="69" spans="1:4" ht="15.75">
      <c r="B69" s="38" t="s">
        <v>8</v>
      </c>
      <c r="C69" s="39"/>
      <c r="D69" s="22">
        <f>4000+743406.84</f>
        <v>747406.84</v>
      </c>
    </row>
    <row r="70" spans="1:4" ht="15.75">
      <c r="B70" s="32" t="s">
        <v>19</v>
      </c>
      <c r="C70" s="33"/>
      <c r="D70" s="22">
        <v>12456.18</v>
      </c>
    </row>
    <row r="71" spans="1:4" ht="15.75">
      <c r="B71" s="40" t="s">
        <v>9</v>
      </c>
      <c r="C71" s="41"/>
      <c r="D71" s="22">
        <v>3129.6</v>
      </c>
    </row>
    <row r="72" spans="1:4" ht="15.75">
      <c r="B72" s="32" t="s">
        <v>28</v>
      </c>
      <c r="C72" s="33"/>
      <c r="D72" s="22">
        <v>36328.160000000003</v>
      </c>
    </row>
    <row r="73" spans="1:4" ht="15.75">
      <c r="B73" s="32" t="s">
        <v>15</v>
      </c>
      <c r="C73" s="33"/>
      <c r="D73" s="22">
        <v>33775.08</v>
      </c>
    </row>
    <row r="74" spans="1:4" ht="15.75">
      <c r="B74" s="32" t="s">
        <v>16</v>
      </c>
      <c r="C74" s="33"/>
      <c r="D74" s="22">
        <v>136158.48000000001</v>
      </c>
    </row>
    <row r="75" spans="1:4" ht="15.75">
      <c r="B75" s="32" t="s">
        <v>10</v>
      </c>
      <c r="C75" s="33"/>
      <c r="D75" s="22">
        <f>1214976.72+98576.99</f>
        <v>1313553.71</v>
      </c>
    </row>
    <row r="76" spans="1:4" ht="15.75">
      <c r="B76" s="40" t="s">
        <v>11</v>
      </c>
      <c r="C76" s="41"/>
      <c r="D76" s="22">
        <v>1097384.28</v>
      </c>
    </row>
    <row r="77" spans="1:4" ht="15.75">
      <c r="B77" s="40" t="s">
        <v>17</v>
      </c>
      <c r="C77" s="41"/>
      <c r="D77" s="22">
        <f>529858.12+400+2235+3490</f>
        <v>535983.12</v>
      </c>
    </row>
    <row r="78" spans="1:4" ht="15.75">
      <c r="B78" s="32" t="s">
        <v>12</v>
      </c>
      <c r="C78" s="33"/>
      <c r="D78" s="22">
        <f>452949.81</f>
        <v>452949.81</v>
      </c>
    </row>
    <row r="79" spans="1:4" ht="15.75">
      <c r="A79" s="26"/>
      <c r="B79" s="40" t="s">
        <v>13</v>
      </c>
      <c r="C79" s="41"/>
      <c r="D79" s="22">
        <f>1267329+237512.44</f>
        <v>1504841.44</v>
      </c>
    </row>
    <row r="80" spans="1:4" ht="16.5" thickBot="1">
      <c r="B80" s="32"/>
      <c r="C80" s="33"/>
      <c r="D80" s="25"/>
    </row>
    <row r="81" spans="2:8" ht="16.5" thickBot="1">
      <c r="B81" s="34" t="s">
        <v>14</v>
      </c>
      <c r="C81" s="35"/>
      <c r="D81" s="29">
        <f>SUM(D69:D79)</f>
        <v>5873966.6999999993</v>
      </c>
    </row>
    <row r="83" spans="2:8" ht="15.75" thickBot="1"/>
    <row r="84" spans="2:8" ht="16.5" thickBot="1">
      <c r="B84" s="4" t="s">
        <v>29</v>
      </c>
      <c r="C84" s="5"/>
      <c r="D84" s="46"/>
      <c r="F84" s="47"/>
      <c r="G84" s="26"/>
      <c r="H84" s="26"/>
    </row>
    <row r="85" spans="2:8" ht="15.75">
      <c r="B85" s="7"/>
      <c r="C85" s="8"/>
      <c r="D85" s="48"/>
      <c r="F85" s="47"/>
      <c r="G85" s="26"/>
      <c r="H85" s="26"/>
    </row>
    <row r="86" spans="2:8" ht="15.75">
      <c r="B86" s="10" t="s">
        <v>1</v>
      </c>
      <c r="C86" s="11"/>
      <c r="D86" s="49"/>
      <c r="F86" s="47"/>
      <c r="G86" s="26"/>
      <c r="H86" s="26"/>
    </row>
    <row r="87" spans="2:8" ht="15.75">
      <c r="B87" s="13" t="s">
        <v>2</v>
      </c>
      <c r="C87" s="14"/>
      <c r="D87" s="50">
        <v>1024737.38</v>
      </c>
      <c r="F87" s="47"/>
      <c r="G87" s="26"/>
      <c r="H87" s="26"/>
    </row>
    <row r="88" spans="2:8" ht="15.75">
      <c r="B88" s="13" t="s">
        <v>3</v>
      </c>
      <c r="C88" s="14"/>
      <c r="D88" s="50">
        <v>391369.49</v>
      </c>
      <c r="F88" s="47"/>
      <c r="G88" s="26"/>
      <c r="H88" s="26"/>
    </row>
    <row r="89" spans="2:8" ht="15.75">
      <c r="B89" s="40" t="s">
        <v>21</v>
      </c>
      <c r="C89" s="41"/>
      <c r="D89" s="17">
        <f>2291647.14</f>
        <v>2291647.14</v>
      </c>
      <c r="F89" s="47"/>
      <c r="G89" s="26"/>
      <c r="H89" s="26"/>
    </row>
    <row r="90" spans="2:8" ht="15.75">
      <c r="B90" s="32" t="s">
        <v>18</v>
      </c>
      <c r="C90" s="33"/>
      <c r="D90" s="17">
        <v>89676</v>
      </c>
      <c r="F90" s="47"/>
      <c r="G90" s="26"/>
      <c r="H90" s="26"/>
    </row>
    <row r="91" spans="2:8" ht="15.75">
      <c r="B91" s="32" t="s">
        <v>5</v>
      </c>
      <c r="C91" s="33"/>
      <c r="D91" s="17">
        <v>19800</v>
      </c>
      <c r="F91" s="47"/>
      <c r="G91" s="26"/>
      <c r="H91" s="26"/>
    </row>
    <row r="92" spans="2:8" ht="15.75">
      <c r="B92" s="32" t="s">
        <v>30</v>
      </c>
      <c r="C92" s="33"/>
      <c r="D92" s="17">
        <v>651420</v>
      </c>
      <c r="F92" s="47"/>
      <c r="G92" s="26"/>
      <c r="H92" s="26"/>
    </row>
    <row r="93" spans="2:8" ht="15.75">
      <c r="B93" s="13" t="s">
        <v>6</v>
      </c>
      <c r="C93" s="20"/>
      <c r="D93" s="21">
        <f>SUM(D89:D92)</f>
        <v>3052543.14</v>
      </c>
      <c r="F93" s="51"/>
      <c r="G93" s="52"/>
      <c r="H93" s="26"/>
    </row>
    <row r="94" spans="2:8" ht="15.75">
      <c r="B94" s="13"/>
      <c r="C94" s="20"/>
      <c r="D94" s="21"/>
      <c r="E94" s="53"/>
      <c r="F94" s="51"/>
      <c r="G94" s="52"/>
      <c r="H94" s="26"/>
    </row>
    <row r="95" spans="2:8" ht="15.75">
      <c r="B95" s="36" t="s">
        <v>7</v>
      </c>
      <c r="C95" s="37"/>
      <c r="D95" s="12"/>
      <c r="E95" s="53"/>
      <c r="F95" s="51"/>
      <c r="G95" s="52"/>
      <c r="H95" s="26"/>
    </row>
    <row r="96" spans="2:8" ht="15.75">
      <c r="B96" s="38" t="s">
        <v>8</v>
      </c>
      <c r="C96" s="39"/>
      <c r="D96" s="22">
        <v>274266.12</v>
      </c>
    </row>
    <row r="97" spans="1:4" ht="15.75">
      <c r="B97" s="32" t="s">
        <v>19</v>
      </c>
      <c r="C97" s="33"/>
      <c r="D97" s="22">
        <v>5125.63</v>
      </c>
    </row>
    <row r="98" spans="1:4" ht="15.75">
      <c r="B98" s="40" t="s">
        <v>9</v>
      </c>
      <c r="C98" s="41"/>
      <c r="D98" s="22">
        <v>3129.6</v>
      </c>
    </row>
    <row r="99" spans="1:4" ht="15.75">
      <c r="B99" s="32" t="s">
        <v>30</v>
      </c>
      <c r="C99" s="33"/>
      <c r="D99" s="22">
        <f>541233+118825.87</f>
        <v>660058.87</v>
      </c>
    </row>
    <row r="100" spans="1:4" ht="15.75">
      <c r="B100" s="32" t="s">
        <v>15</v>
      </c>
      <c r="C100" s="33"/>
      <c r="D100" s="22">
        <v>12633.6</v>
      </c>
    </row>
    <row r="101" spans="1:4" ht="15.75">
      <c r="B101" s="32" t="s">
        <v>16</v>
      </c>
      <c r="C101" s="33"/>
      <c r="D101" s="22">
        <v>52026</v>
      </c>
    </row>
    <row r="102" spans="1:4" ht="15.75">
      <c r="B102" s="32" t="s">
        <v>10</v>
      </c>
      <c r="C102" s="33"/>
      <c r="D102" s="22">
        <f>454809.6+36368.15</f>
        <v>491177.75</v>
      </c>
    </row>
    <row r="103" spans="1:4" ht="15.75">
      <c r="B103" s="40" t="s">
        <v>11</v>
      </c>
      <c r="C103" s="41"/>
      <c r="D103" s="22">
        <v>437664</v>
      </c>
    </row>
    <row r="104" spans="1:4" ht="15.75">
      <c r="B104" s="40" t="s">
        <v>17</v>
      </c>
      <c r="C104" s="41"/>
      <c r="D104" s="22">
        <f>730+767639+3490+2385</f>
        <v>774244</v>
      </c>
    </row>
    <row r="105" spans="1:4" ht="15.75">
      <c r="B105" s="32" t="s">
        <v>12</v>
      </c>
      <c r="C105" s="33"/>
      <c r="D105" s="22">
        <v>169425.6</v>
      </c>
    </row>
    <row r="106" spans="1:4" ht="15.75">
      <c r="A106" s="26"/>
      <c r="B106" s="40" t="s">
        <v>13</v>
      </c>
      <c r="C106" s="41"/>
      <c r="D106" s="22">
        <f>467557.46+87625.79</f>
        <v>555183.25</v>
      </c>
    </row>
    <row r="107" spans="1:4" ht="16.5" thickBot="1">
      <c r="B107" s="32"/>
      <c r="C107" s="33"/>
      <c r="D107" s="25"/>
    </row>
    <row r="108" spans="1:4" ht="16.5" thickBot="1">
      <c r="B108" s="34" t="s">
        <v>14</v>
      </c>
      <c r="C108" s="35"/>
      <c r="D108" s="29">
        <f>SUM(D96:D106)</f>
        <v>3434934.42</v>
      </c>
    </row>
  </sheetData>
  <mergeCells count="33">
    <mergeCell ref="B108:C108"/>
    <mergeCell ref="B96:C96"/>
    <mergeCell ref="B98:C98"/>
    <mergeCell ref="B103:C103"/>
    <mergeCell ref="B104:C104"/>
    <mergeCell ref="B106:C106"/>
    <mergeCell ref="B77:C77"/>
    <mergeCell ref="B79:C79"/>
    <mergeCell ref="B81:C81"/>
    <mergeCell ref="B89:C89"/>
    <mergeCell ref="B95:C95"/>
    <mergeCell ref="B63:C63"/>
    <mergeCell ref="B68:C68"/>
    <mergeCell ref="B69:C69"/>
    <mergeCell ref="B71:C71"/>
    <mergeCell ref="B76:C76"/>
    <mergeCell ref="B44:C44"/>
    <mergeCell ref="B50:C50"/>
    <mergeCell ref="B51:C51"/>
    <mergeCell ref="B53:C53"/>
    <mergeCell ref="B55:C55"/>
    <mergeCell ref="B33:C33"/>
    <mergeCell ref="B36:C36"/>
    <mergeCell ref="B37:C37"/>
    <mergeCell ref="B40:C40"/>
    <mergeCell ref="B41:C41"/>
    <mergeCell ref="B24:C24"/>
    <mergeCell ref="B12:C12"/>
    <mergeCell ref="B13:C13"/>
    <mergeCell ref="B15:C15"/>
    <mergeCell ref="B19:C19"/>
    <mergeCell ref="B20:C20"/>
    <mergeCell ref="B22:C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2021-11-30T06:54:11Z</dcterms:modified>
</cp:coreProperties>
</file>